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GOPS\31 - Viviane\"/>
    </mc:Choice>
  </mc:AlternateContent>
  <bookViews>
    <workbookView xWindow="0" yWindow="0" windowWidth="20490" windowHeight="7755"/>
  </bookViews>
  <sheets>
    <sheet name="CGE (C.Retenção + C.Vertedoura)" sheetId="2" r:id="rId1"/>
    <sheet name="CGE (C.Retenção)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2" l="1"/>
  <c r="D8" i="2"/>
  <c r="D6" i="2" l="1"/>
  <c r="D23" i="2"/>
  <c r="D21" i="1"/>
  <c r="D9" i="1"/>
  <c r="D6" i="1"/>
  <c r="D7" i="2" l="1"/>
  <c r="D14" i="2"/>
  <c r="D15" i="2" s="1"/>
  <c r="D21" i="2" s="1"/>
  <c r="D12" i="1"/>
  <c r="D13" i="1" s="1"/>
  <c r="D19" i="1" s="1"/>
  <c r="D16" i="2" l="1"/>
  <c r="D17" i="2" s="1"/>
  <c r="D22" i="2" s="1"/>
  <c r="D24" i="2" s="1"/>
  <c r="D14" i="1"/>
  <c r="D15" i="1" s="1"/>
  <c r="D20" i="1" s="1"/>
  <c r="D22" i="1" s="1"/>
  <c r="D25" i="1" s="1"/>
  <c r="D26" i="2" l="1"/>
</calcChain>
</file>

<file path=xl/sharedStrings.xml><?xml version="1.0" encoding="utf-8"?>
<sst xmlns="http://schemas.openxmlformats.org/spreadsheetml/2006/main" count="70" uniqueCount="26">
  <si>
    <t>Variáveis</t>
  </si>
  <si>
    <t>N Pessoas</t>
  </si>
  <si>
    <t>Valores</t>
  </si>
  <si>
    <t>Descrição</t>
  </si>
  <si>
    <t>Unidade</t>
  </si>
  <si>
    <t>m</t>
  </si>
  <si>
    <t>m²</t>
  </si>
  <si>
    <t>Comprimento</t>
  </si>
  <si>
    <t>Largura</t>
  </si>
  <si>
    <t>Altura</t>
  </si>
  <si>
    <t>Campos com fórmula</t>
  </si>
  <si>
    <t>Area  base</t>
  </si>
  <si>
    <t>Proporção  base</t>
  </si>
  <si>
    <t>Conferência</t>
  </si>
  <si>
    <t>Altura Útil</t>
  </si>
  <si>
    <t>Vol. Camara de retenção</t>
  </si>
  <si>
    <t>Litros</t>
  </si>
  <si>
    <t>metros</t>
  </si>
  <si>
    <t>Volume Útil</t>
  </si>
  <si>
    <t>LEGENDA</t>
  </si>
  <si>
    <t>Campos a serem alterados</t>
  </si>
  <si>
    <t>C arredondado</t>
  </si>
  <si>
    <t>L arredondado</t>
  </si>
  <si>
    <t>Para Cx. retangular</t>
  </si>
  <si>
    <t>Volume total da caixa</t>
  </si>
  <si>
    <t>Vol. Camara vertedoura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</si>
</sst>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3"/>
      <color rgb="FF31313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0"/>
      <name val="Arial"/>
      <family val="2"/>
    </font>
    <font>
      <b/>
      <sz val="12"/>
      <color theme="0"/>
      <name val="Arial"/>
      <family val="2"/>
    </font>
    <font>
      <b/>
      <sz val="16"/>
      <color rgb="FFFF0000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0" fillId="0" borderId="0" xfId="0" applyBorder="1"/>
    <xf numFmtId="0" fontId="2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" fillId="3" borderId="5" xfId="0" applyFont="1" applyFill="1" applyBorder="1"/>
    <xf numFmtId="0" fontId="2" fillId="0" borderId="6" xfId="0" applyFont="1" applyBorder="1"/>
    <xf numFmtId="0" fontId="2" fillId="2" borderId="7" xfId="0" applyFont="1" applyFill="1" applyBorder="1"/>
    <xf numFmtId="0" fontId="2" fillId="0" borderId="9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0" xfId="0" applyFont="1"/>
    <xf numFmtId="0" fontId="2" fillId="0" borderId="7" xfId="0" applyFont="1" applyBorder="1"/>
    <xf numFmtId="0" fontId="2" fillId="0" borderId="8" xfId="0" applyFont="1" applyBorder="1"/>
    <xf numFmtId="0" fontId="4" fillId="0" borderId="8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7" fillId="4" borderId="1" xfId="0" applyFont="1" applyFill="1" applyBorder="1"/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22412</xdr:colOff>
      <xdr:row>4</xdr:row>
      <xdr:rowOff>33618</xdr:rowOff>
    </xdr:from>
    <xdr:to>
      <xdr:col>10</xdr:col>
      <xdr:colOff>11372</xdr:colOff>
      <xdr:row>25</xdr:row>
      <xdr:rowOff>246530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77736" y="851647"/>
          <a:ext cx="3048165" cy="4493559"/>
        </a:xfrm>
        <a:prstGeom prst="rect">
          <a:avLst/>
        </a:prstGeom>
      </xdr:spPr>
    </xdr:pic>
    <xdr:clientData/>
  </xdr:twoCellAnchor>
  <xdr:twoCellAnchor editAs="oneCell">
    <xdr:from>
      <xdr:col>9</xdr:col>
      <xdr:colOff>2442882</xdr:colOff>
      <xdr:row>22</xdr:row>
      <xdr:rowOff>67235</xdr:rowOff>
    </xdr:from>
    <xdr:to>
      <xdr:col>19</xdr:col>
      <xdr:colOff>314164</xdr:colOff>
      <xdr:row>35</xdr:row>
      <xdr:rowOff>38899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611970" y="4560794"/>
          <a:ext cx="5771429" cy="2571429"/>
        </a:xfrm>
        <a:prstGeom prst="rect">
          <a:avLst/>
        </a:prstGeom>
      </xdr:spPr>
    </xdr:pic>
    <xdr:clientData/>
  </xdr:twoCellAnchor>
  <xdr:twoCellAnchor editAs="oneCell">
    <xdr:from>
      <xdr:col>10</xdr:col>
      <xdr:colOff>89647</xdr:colOff>
      <xdr:row>1</xdr:row>
      <xdr:rowOff>11206</xdr:rowOff>
    </xdr:from>
    <xdr:to>
      <xdr:col>19</xdr:col>
      <xdr:colOff>291207</xdr:colOff>
      <xdr:row>22</xdr:row>
      <xdr:rowOff>24115</xdr:rowOff>
    </xdr:to>
    <xdr:pic>
      <xdr:nvPicPr>
        <xdr:cNvPr id="7" name="Imagem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712823" y="212912"/>
          <a:ext cx="5647619" cy="4304762"/>
        </a:xfrm>
        <a:prstGeom prst="rect">
          <a:avLst/>
        </a:prstGeom>
      </xdr:spPr>
    </xdr:pic>
    <xdr:clientData/>
  </xdr:twoCellAnchor>
  <xdr:twoCellAnchor editAs="oneCell">
    <xdr:from>
      <xdr:col>19</xdr:col>
      <xdr:colOff>369795</xdr:colOff>
      <xdr:row>1</xdr:row>
      <xdr:rowOff>0</xdr:rowOff>
    </xdr:from>
    <xdr:to>
      <xdr:col>29</xdr:col>
      <xdr:colOff>549088</xdr:colOff>
      <xdr:row>18</xdr:row>
      <xdr:rowOff>33618</xdr:rowOff>
    </xdr:to>
    <xdr:pic>
      <xdr:nvPicPr>
        <xdr:cNvPr id="9" name="Imagem 8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439030" y="201706"/>
          <a:ext cx="6230470" cy="3518647"/>
        </a:xfrm>
        <a:prstGeom prst="rect">
          <a:avLst/>
        </a:prstGeom>
      </xdr:spPr>
    </xdr:pic>
    <xdr:clientData/>
  </xdr:twoCellAnchor>
  <xdr:twoCellAnchor editAs="oneCell">
    <xdr:from>
      <xdr:col>19</xdr:col>
      <xdr:colOff>381000</xdr:colOff>
      <xdr:row>18</xdr:row>
      <xdr:rowOff>44824</xdr:rowOff>
    </xdr:from>
    <xdr:to>
      <xdr:col>29</xdr:col>
      <xdr:colOff>263156</xdr:colOff>
      <xdr:row>40</xdr:row>
      <xdr:rowOff>21</xdr:rowOff>
    </xdr:to>
    <xdr:pic>
      <xdr:nvPicPr>
        <xdr:cNvPr id="11" name="Imagem 10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6450235" y="3731559"/>
          <a:ext cx="5933333" cy="43142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22412</xdr:colOff>
      <xdr:row>4</xdr:row>
      <xdr:rowOff>33618</xdr:rowOff>
    </xdr:from>
    <xdr:to>
      <xdr:col>10</xdr:col>
      <xdr:colOff>11371</xdr:colOff>
      <xdr:row>25</xdr:row>
      <xdr:rowOff>22411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41559" y="851647"/>
          <a:ext cx="3048165" cy="42470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8"/>
  <sheetViews>
    <sheetView tabSelected="1" topLeftCell="A16" zoomScale="85" zoomScaleNormal="85" workbookViewId="0">
      <selection activeCell="F23" sqref="F23"/>
    </sheetView>
  </sheetViews>
  <sheetFormatPr defaultRowHeight="15" x14ac:dyDescent="0.25"/>
  <cols>
    <col min="1" max="1" width="2" customWidth="1"/>
    <col min="2" max="2" width="3.5703125" customWidth="1"/>
    <col min="3" max="3" width="27.85546875" customWidth="1"/>
    <col min="4" max="4" width="30.7109375" style="6" customWidth="1"/>
    <col min="5" max="5" width="16.140625" customWidth="1"/>
    <col min="6" max="6" width="23.85546875" customWidth="1"/>
    <col min="7" max="7" width="4.5703125" customWidth="1"/>
    <col min="8" max="8" width="4.7109375" style="2" customWidth="1"/>
    <col min="10" max="10" width="36.85546875" customWidth="1"/>
  </cols>
  <sheetData>
    <row r="1" spans="2:10" ht="15.75" thickBot="1" x14ac:dyDescent="0.3"/>
    <row r="2" spans="2:10" ht="15.75" x14ac:dyDescent="0.25">
      <c r="B2" s="12"/>
      <c r="C2" s="13"/>
      <c r="D2" s="14"/>
      <c r="E2" s="13"/>
      <c r="F2" s="13"/>
      <c r="G2" s="15"/>
      <c r="I2" s="28" t="s">
        <v>19</v>
      </c>
      <c r="J2" s="29"/>
    </row>
    <row r="3" spans="2:10" ht="15.75" x14ac:dyDescent="0.25">
      <c r="B3" s="16"/>
      <c r="C3" s="5" t="s">
        <v>0</v>
      </c>
      <c r="D3" s="5" t="s">
        <v>2</v>
      </c>
      <c r="E3" s="5" t="s">
        <v>4</v>
      </c>
      <c r="F3" s="5" t="s">
        <v>3</v>
      </c>
      <c r="G3" s="9"/>
      <c r="I3" s="8"/>
      <c r="J3" s="9" t="s">
        <v>20</v>
      </c>
    </row>
    <row r="4" spans="2:10" ht="16.5" thickBot="1" x14ac:dyDescent="0.3">
      <c r="B4" s="16"/>
      <c r="C4" s="3"/>
      <c r="D4" s="17"/>
      <c r="E4" s="3"/>
      <c r="F4" s="3"/>
      <c r="G4" s="9"/>
      <c r="I4" s="10"/>
      <c r="J4" s="11" t="s">
        <v>10</v>
      </c>
    </row>
    <row r="5" spans="2:10" ht="15.75" x14ac:dyDescent="0.25">
      <c r="B5" s="16"/>
      <c r="C5" s="3" t="s">
        <v>1</v>
      </c>
      <c r="D5" s="18">
        <v>132</v>
      </c>
      <c r="E5" s="3"/>
      <c r="F5" s="3"/>
      <c r="G5" s="9"/>
    </row>
    <row r="6" spans="2:10" ht="16.5" x14ac:dyDescent="0.25">
      <c r="B6" s="16"/>
      <c r="C6" s="3" t="s">
        <v>15</v>
      </c>
      <c r="D6" s="19">
        <f>(2*D5)+20</f>
        <v>284</v>
      </c>
      <c r="E6" s="3" t="s">
        <v>16</v>
      </c>
      <c r="F6" s="3"/>
      <c r="G6" s="9"/>
      <c r="I6" s="1"/>
    </row>
    <row r="7" spans="2:10" ht="16.5" x14ac:dyDescent="0.25">
      <c r="B7" s="16"/>
      <c r="C7" s="3" t="s">
        <v>25</v>
      </c>
      <c r="D7" s="19">
        <f>D6/2</f>
        <v>142</v>
      </c>
      <c r="E7" s="3" t="s">
        <v>16</v>
      </c>
      <c r="F7" s="3"/>
      <c r="G7" s="9"/>
      <c r="I7" s="1"/>
    </row>
    <row r="8" spans="2:10" ht="16.5" x14ac:dyDescent="0.25">
      <c r="B8" s="16"/>
      <c r="C8" s="3" t="s">
        <v>24</v>
      </c>
      <c r="D8" s="19">
        <f>SUM(D6+D7)</f>
        <v>426</v>
      </c>
      <c r="E8" s="3" t="s">
        <v>16</v>
      </c>
      <c r="F8" s="3"/>
      <c r="G8" s="9"/>
      <c r="I8" s="1"/>
    </row>
    <row r="9" spans="2:10" ht="15.75" x14ac:dyDescent="0.25">
      <c r="B9" s="16"/>
      <c r="C9" s="3"/>
      <c r="D9" s="20"/>
      <c r="E9" s="3"/>
      <c r="F9" s="3"/>
      <c r="G9" s="9"/>
    </row>
    <row r="10" spans="2:10" ht="16.5" x14ac:dyDescent="0.25">
      <c r="B10" s="16"/>
      <c r="C10" s="27" t="s">
        <v>14</v>
      </c>
      <c r="D10" s="18">
        <v>0.6</v>
      </c>
      <c r="E10" s="3" t="s">
        <v>17</v>
      </c>
      <c r="F10" s="3"/>
      <c r="G10" s="9"/>
      <c r="J10" s="1"/>
    </row>
    <row r="11" spans="2:10" ht="15.75" x14ac:dyDescent="0.25">
      <c r="B11" s="16"/>
      <c r="C11" s="3" t="s">
        <v>11</v>
      </c>
      <c r="D11" s="19">
        <f>(D8/1000)/D10</f>
        <v>0.71</v>
      </c>
      <c r="E11" s="3" t="s">
        <v>6</v>
      </c>
      <c r="F11" s="3"/>
      <c r="G11" s="9"/>
    </row>
    <row r="12" spans="2:10" ht="15.75" x14ac:dyDescent="0.25">
      <c r="B12" s="16"/>
      <c r="C12" s="3"/>
      <c r="D12" s="20"/>
      <c r="E12" s="3"/>
      <c r="F12" s="3"/>
      <c r="G12" s="9"/>
    </row>
    <row r="13" spans="2:10" ht="15.75" x14ac:dyDescent="0.25">
      <c r="B13" s="16"/>
      <c r="C13" s="3" t="s">
        <v>12</v>
      </c>
      <c r="D13" s="18">
        <v>0.75</v>
      </c>
      <c r="E13" s="21"/>
      <c r="F13" s="4" t="s">
        <v>23</v>
      </c>
      <c r="G13" s="9"/>
    </row>
    <row r="14" spans="2:10" ht="15.75" x14ac:dyDescent="0.25">
      <c r="B14" s="16"/>
      <c r="C14" s="3" t="s">
        <v>7</v>
      </c>
      <c r="D14" s="19">
        <f>SQRT(D11)/D13</f>
        <v>1.1234866364235143</v>
      </c>
      <c r="E14" s="3" t="s">
        <v>5</v>
      </c>
      <c r="F14" s="3"/>
      <c r="G14" s="9"/>
    </row>
    <row r="15" spans="2:10" ht="15.75" x14ac:dyDescent="0.25">
      <c r="B15" s="16"/>
      <c r="C15" s="3" t="s">
        <v>21</v>
      </c>
      <c r="D15" s="19">
        <f>_xlfn.CEILING.MATH(D14,0.05)</f>
        <v>1.1500000000000001</v>
      </c>
      <c r="E15" s="3" t="s">
        <v>5</v>
      </c>
      <c r="F15" s="3"/>
      <c r="G15" s="9"/>
    </row>
    <row r="16" spans="2:10" ht="15.75" x14ac:dyDescent="0.25">
      <c r="B16" s="16"/>
      <c r="C16" s="3" t="s">
        <v>8</v>
      </c>
      <c r="D16" s="19">
        <f>D11/D15</f>
        <v>0.61739130434782596</v>
      </c>
      <c r="E16" s="3" t="s">
        <v>5</v>
      </c>
      <c r="F16" s="3"/>
      <c r="G16" s="9"/>
    </row>
    <row r="17" spans="2:13" ht="15.75" x14ac:dyDescent="0.25">
      <c r="B17" s="16"/>
      <c r="C17" s="3" t="s">
        <v>22</v>
      </c>
      <c r="D17" s="19">
        <f>_xlfn.CEILING.MATH(D16,0.05)</f>
        <v>0.65</v>
      </c>
      <c r="E17" s="3" t="s">
        <v>5</v>
      </c>
      <c r="F17" s="3"/>
      <c r="G17" s="9"/>
    </row>
    <row r="18" spans="2:13" ht="15.75" x14ac:dyDescent="0.25">
      <c r="B18" s="16"/>
      <c r="C18" s="3"/>
      <c r="D18" s="20"/>
      <c r="E18" s="3"/>
      <c r="F18" s="3"/>
      <c r="G18" s="9"/>
    </row>
    <row r="19" spans="2:13" s="2" customFormat="1" ht="15.75" x14ac:dyDescent="0.25">
      <c r="B19" s="16"/>
      <c r="C19" s="5" t="s">
        <v>13</v>
      </c>
      <c r="D19" s="20"/>
      <c r="E19" s="3"/>
      <c r="F19" s="3"/>
      <c r="G19" s="9"/>
      <c r="I19"/>
      <c r="J19"/>
      <c r="K19"/>
      <c r="L19"/>
      <c r="M19"/>
    </row>
    <row r="20" spans="2:13" s="2" customFormat="1" ht="15.75" x14ac:dyDescent="0.25">
      <c r="B20" s="16"/>
      <c r="C20" s="5"/>
      <c r="D20" s="20"/>
      <c r="E20" s="3"/>
      <c r="F20" s="3"/>
      <c r="G20" s="9"/>
      <c r="I20"/>
      <c r="J20"/>
      <c r="K20"/>
      <c r="L20"/>
      <c r="M20"/>
    </row>
    <row r="21" spans="2:13" s="2" customFormat="1" ht="15.75" x14ac:dyDescent="0.25">
      <c r="B21" s="16"/>
      <c r="C21" s="3" t="s">
        <v>7</v>
      </c>
      <c r="D21" s="19">
        <f>D15</f>
        <v>1.1500000000000001</v>
      </c>
      <c r="E21" s="3" t="s">
        <v>5</v>
      </c>
      <c r="F21" s="3"/>
      <c r="G21" s="9"/>
      <c r="I21"/>
      <c r="J21"/>
      <c r="K21"/>
      <c r="L21"/>
      <c r="M21"/>
    </row>
    <row r="22" spans="2:13" s="2" customFormat="1" ht="15.75" x14ac:dyDescent="0.25">
      <c r="B22" s="16"/>
      <c r="C22" s="3" t="s">
        <v>8</v>
      </c>
      <c r="D22" s="19">
        <f>D17</f>
        <v>0.65</v>
      </c>
      <c r="E22" s="3" t="s">
        <v>5</v>
      </c>
      <c r="F22" s="3"/>
      <c r="G22" s="9"/>
      <c r="I22"/>
      <c r="J22"/>
      <c r="K22"/>
      <c r="L22"/>
      <c r="M22"/>
    </row>
    <row r="23" spans="2:13" s="2" customFormat="1" ht="15.75" x14ac:dyDescent="0.25">
      <c r="B23" s="16"/>
      <c r="C23" s="3" t="s">
        <v>9</v>
      </c>
      <c r="D23" s="19">
        <f>D10</f>
        <v>0.6</v>
      </c>
      <c r="E23" s="3" t="s">
        <v>5</v>
      </c>
      <c r="F23" s="3"/>
      <c r="G23" s="9"/>
      <c r="I23"/>
      <c r="J23"/>
      <c r="K23"/>
      <c r="L23"/>
      <c r="M23"/>
    </row>
    <row r="24" spans="2:13" s="2" customFormat="1" ht="15.75" x14ac:dyDescent="0.25">
      <c r="B24" s="16"/>
      <c r="C24" s="3" t="s">
        <v>18</v>
      </c>
      <c r="D24" s="19">
        <f>((D21*D22*D23)*1000)</f>
        <v>448.50000000000006</v>
      </c>
      <c r="E24" s="3" t="s">
        <v>16</v>
      </c>
      <c r="F24" s="3"/>
      <c r="G24" s="9"/>
      <c r="I24"/>
      <c r="J24"/>
      <c r="K24"/>
      <c r="L24"/>
      <c r="M24"/>
    </row>
    <row r="25" spans="2:13" s="2" customFormat="1" ht="15.75" x14ac:dyDescent="0.25">
      <c r="B25" s="16"/>
      <c r="C25" s="3"/>
      <c r="D25" s="20"/>
      <c r="E25" s="3"/>
      <c r="F25" s="3"/>
      <c r="G25" s="9"/>
      <c r="I25"/>
      <c r="J25"/>
      <c r="K25"/>
      <c r="L25"/>
      <c r="M25"/>
    </row>
    <row r="26" spans="2:13" s="2" customFormat="1" ht="20.25" x14ac:dyDescent="0.3">
      <c r="B26" s="16"/>
      <c r="C26" s="3"/>
      <c r="D26" s="26" t="str">
        <f>IF(D24&gt;D6,"VOLUME ATENDIDO",Não atende volume)</f>
        <v>VOLUME ATENDIDO</v>
      </c>
      <c r="E26" s="3"/>
      <c r="F26" s="3"/>
      <c r="G26" s="9"/>
      <c r="I26"/>
      <c r="J26"/>
      <c r="K26"/>
      <c r="L26"/>
      <c r="M26"/>
    </row>
    <row r="27" spans="2:13" s="2" customFormat="1" ht="16.5" thickBot="1" x14ac:dyDescent="0.3">
      <c r="B27" s="22"/>
      <c r="C27" s="23"/>
      <c r="D27" s="24"/>
      <c r="E27" s="23"/>
      <c r="F27" s="23"/>
      <c r="G27" s="11"/>
      <c r="I27"/>
      <c r="J27"/>
      <c r="K27"/>
      <c r="L27"/>
      <c r="M27"/>
    </row>
    <row r="28" spans="2:13" s="2" customFormat="1" x14ac:dyDescent="0.25">
      <c r="D28" s="7"/>
    </row>
  </sheetData>
  <mergeCells count="1">
    <mergeCell ref="I2:J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7"/>
  <sheetViews>
    <sheetView zoomScale="85" zoomScaleNormal="85" workbookViewId="0">
      <selection activeCell="D30" sqref="D30"/>
    </sheetView>
  </sheetViews>
  <sheetFormatPr defaultRowHeight="15" x14ac:dyDescent="0.25"/>
  <cols>
    <col min="1" max="2" width="3.5703125" customWidth="1"/>
    <col min="3" max="3" width="27.85546875" customWidth="1"/>
    <col min="4" max="4" width="27.140625" style="6" customWidth="1"/>
    <col min="5" max="5" width="16.140625" customWidth="1"/>
    <col min="6" max="6" width="23.85546875" customWidth="1"/>
    <col min="7" max="7" width="4.5703125" customWidth="1"/>
    <col min="8" max="8" width="9.140625" style="2"/>
    <col min="10" max="10" width="36.85546875" customWidth="1"/>
  </cols>
  <sheetData>
    <row r="1" spans="2:10" ht="15.75" thickBot="1" x14ac:dyDescent="0.3"/>
    <row r="2" spans="2:10" ht="15.75" x14ac:dyDescent="0.25">
      <c r="B2" s="12"/>
      <c r="C2" s="13"/>
      <c r="D2" s="14"/>
      <c r="E2" s="13"/>
      <c r="F2" s="13"/>
      <c r="G2" s="15"/>
      <c r="I2" s="28" t="s">
        <v>19</v>
      </c>
      <c r="J2" s="29"/>
    </row>
    <row r="3" spans="2:10" ht="15.75" x14ac:dyDescent="0.25">
      <c r="B3" s="16"/>
      <c r="C3" s="5" t="s">
        <v>0</v>
      </c>
      <c r="D3" s="5" t="s">
        <v>2</v>
      </c>
      <c r="E3" s="5" t="s">
        <v>4</v>
      </c>
      <c r="F3" s="5" t="s">
        <v>3</v>
      </c>
      <c r="G3" s="9"/>
      <c r="I3" s="8"/>
      <c r="J3" s="9" t="s">
        <v>20</v>
      </c>
    </row>
    <row r="4" spans="2:10" ht="16.5" thickBot="1" x14ac:dyDescent="0.3">
      <c r="B4" s="16"/>
      <c r="C4" s="3"/>
      <c r="D4" s="17"/>
      <c r="E4" s="3"/>
      <c r="F4" s="3"/>
      <c r="G4" s="9"/>
      <c r="I4" s="10"/>
      <c r="J4" s="11" t="s">
        <v>10</v>
      </c>
    </row>
    <row r="5" spans="2:10" ht="15.75" x14ac:dyDescent="0.25">
      <c r="B5" s="16"/>
      <c r="C5" s="3" t="s">
        <v>1</v>
      </c>
      <c r="D5" s="18">
        <v>60</v>
      </c>
      <c r="E5" s="3"/>
      <c r="F5" s="3"/>
      <c r="G5" s="9"/>
    </row>
    <row r="6" spans="2:10" ht="16.5" x14ac:dyDescent="0.25">
      <c r="B6" s="16"/>
      <c r="C6" s="3" t="s">
        <v>15</v>
      </c>
      <c r="D6" s="19">
        <f>(2*D5)+20</f>
        <v>140</v>
      </c>
      <c r="E6" s="3" t="s">
        <v>16</v>
      </c>
      <c r="F6" s="3"/>
      <c r="G6" s="9"/>
      <c r="I6" s="1"/>
    </row>
    <row r="7" spans="2:10" ht="15.75" x14ac:dyDescent="0.25">
      <c r="B7" s="16"/>
      <c r="C7" s="3"/>
      <c r="D7" s="20"/>
      <c r="E7" s="3"/>
      <c r="F7" s="3"/>
      <c r="G7" s="9"/>
    </row>
    <row r="8" spans="2:10" ht="16.5" x14ac:dyDescent="0.25">
      <c r="B8" s="16"/>
      <c r="C8" s="3" t="s">
        <v>14</v>
      </c>
      <c r="D8" s="18">
        <v>0.6</v>
      </c>
      <c r="E8" s="3" t="s">
        <v>17</v>
      </c>
      <c r="F8" s="3"/>
      <c r="G8" s="9"/>
      <c r="J8" s="1"/>
    </row>
    <row r="9" spans="2:10" ht="15.75" x14ac:dyDescent="0.25">
      <c r="B9" s="16"/>
      <c r="C9" s="3" t="s">
        <v>11</v>
      </c>
      <c r="D9" s="19">
        <f>(D6/1000)/D8</f>
        <v>0.23333333333333336</v>
      </c>
      <c r="E9" s="3" t="s">
        <v>6</v>
      </c>
      <c r="F9" s="3"/>
      <c r="G9" s="9"/>
    </row>
    <row r="10" spans="2:10" ht="15.75" x14ac:dyDescent="0.25">
      <c r="B10" s="16"/>
      <c r="C10" s="3"/>
      <c r="D10" s="20"/>
      <c r="E10" s="3"/>
      <c r="F10" s="3"/>
      <c r="G10" s="9"/>
    </row>
    <row r="11" spans="2:10" ht="15.75" x14ac:dyDescent="0.25">
      <c r="B11" s="16"/>
      <c r="C11" s="3" t="s">
        <v>12</v>
      </c>
      <c r="D11" s="18">
        <v>0.5</v>
      </c>
      <c r="E11" s="21"/>
      <c r="F11" s="4" t="s">
        <v>23</v>
      </c>
      <c r="G11" s="9"/>
    </row>
    <row r="12" spans="2:10" ht="15.75" x14ac:dyDescent="0.25">
      <c r="B12" s="16"/>
      <c r="C12" s="3" t="s">
        <v>7</v>
      </c>
      <c r="D12" s="19">
        <f>SQRT(D9)/D11</f>
        <v>0.966091783079296</v>
      </c>
      <c r="E12" s="3" t="s">
        <v>5</v>
      </c>
      <c r="F12" s="3"/>
      <c r="G12" s="9"/>
    </row>
    <row r="13" spans="2:10" ht="15.75" x14ac:dyDescent="0.25">
      <c r="B13" s="16"/>
      <c r="C13" s="3" t="s">
        <v>21</v>
      </c>
      <c r="D13" s="19">
        <f>_xlfn.CEILING.MATH(D12,0.05)</f>
        <v>1</v>
      </c>
      <c r="E13" s="3" t="s">
        <v>5</v>
      </c>
      <c r="F13" s="3"/>
      <c r="G13" s="9"/>
    </row>
    <row r="14" spans="2:10" ht="15.75" x14ac:dyDescent="0.25">
      <c r="B14" s="16"/>
      <c r="C14" s="3" t="s">
        <v>8</v>
      </c>
      <c r="D14" s="19">
        <f>D9/D13</f>
        <v>0.23333333333333336</v>
      </c>
      <c r="E14" s="3" t="s">
        <v>5</v>
      </c>
      <c r="F14" s="3"/>
      <c r="G14" s="9"/>
    </row>
    <row r="15" spans="2:10" ht="15.75" x14ac:dyDescent="0.25">
      <c r="B15" s="16"/>
      <c r="C15" s="3" t="s">
        <v>22</v>
      </c>
      <c r="D15" s="19">
        <f>_xlfn.CEILING.MATH(D14,0.05)</f>
        <v>0.25</v>
      </c>
      <c r="E15" s="3" t="s">
        <v>5</v>
      </c>
      <c r="F15" s="3"/>
      <c r="G15" s="9"/>
    </row>
    <row r="16" spans="2:10" ht="15.75" x14ac:dyDescent="0.25">
      <c r="B16" s="16"/>
      <c r="C16" s="3"/>
      <c r="D16" s="20"/>
      <c r="E16" s="3"/>
      <c r="F16" s="3"/>
      <c r="G16" s="9"/>
    </row>
    <row r="17" spans="2:7" ht="15.75" x14ac:dyDescent="0.25">
      <c r="B17" s="16"/>
      <c r="C17" s="5" t="s">
        <v>13</v>
      </c>
      <c r="D17" s="20"/>
      <c r="E17" s="3"/>
      <c r="F17" s="3"/>
      <c r="G17" s="9"/>
    </row>
    <row r="18" spans="2:7" ht="15.75" x14ac:dyDescent="0.25">
      <c r="B18" s="16"/>
      <c r="C18" s="4"/>
      <c r="D18" s="20"/>
      <c r="E18" s="3"/>
      <c r="F18" s="3"/>
      <c r="G18" s="9"/>
    </row>
    <row r="19" spans="2:7" ht="15.75" x14ac:dyDescent="0.25">
      <c r="B19" s="16"/>
      <c r="C19" s="3" t="s">
        <v>7</v>
      </c>
      <c r="D19" s="19">
        <f>D13</f>
        <v>1</v>
      </c>
      <c r="E19" s="3" t="s">
        <v>5</v>
      </c>
      <c r="F19" s="3"/>
      <c r="G19" s="9"/>
    </row>
    <row r="20" spans="2:7" ht="15.75" x14ac:dyDescent="0.25">
      <c r="B20" s="16"/>
      <c r="C20" s="3" t="s">
        <v>8</v>
      </c>
      <c r="D20" s="19">
        <f>D15</f>
        <v>0.25</v>
      </c>
      <c r="E20" s="3" t="s">
        <v>5</v>
      </c>
      <c r="F20" s="3"/>
      <c r="G20" s="9"/>
    </row>
    <row r="21" spans="2:7" ht="15.75" x14ac:dyDescent="0.25">
      <c r="B21" s="16"/>
      <c r="C21" s="3" t="s">
        <v>9</v>
      </c>
      <c r="D21" s="19">
        <f>D8</f>
        <v>0.6</v>
      </c>
      <c r="E21" s="3" t="s">
        <v>5</v>
      </c>
      <c r="F21" s="3"/>
      <c r="G21" s="9"/>
    </row>
    <row r="22" spans="2:7" ht="15.75" x14ac:dyDescent="0.25">
      <c r="B22" s="16"/>
      <c r="C22" s="3" t="s">
        <v>18</v>
      </c>
      <c r="D22" s="19">
        <f>(D19*D20*D21)*1000</f>
        <v>150</v>
      </c>
      <c r="E22" s="3" t="s">
        <v>16</v>
      </c>
      <c r="F22" s="3"/>
      <c r="G22" s="9"/>
    </row>
    <row r="23" spans="2:7" ht="15.75" x14ac:dyDescent="0.25">
      <c r="B23" s="16"/>
      <c r="C23" s="3"/>
      <c r="D23" s="20"/>
      <c r="E23" s="3"/>
      <c r="F23" s="3"/>
      <c r="G23" s="9"/>
    </row>
    <row r="24" spans="2:7" ht="15.75" x14ac:dyDescent="0.25">
      <c r="B24" s="16"/>
      <c r="C24" s="3"/>
      <c r="D24" s="20"/>
      <c r="E24" s="3"/>
      <c r="F24" s="3"/>
      <c r="G24" s="9"/>
    </row>
    <row r="25" spans="2:7" ht="15.75" x14ac:dyDescent="0.25">
      <c r="B25" s="16"/>
      <c r="C25" s="3"/>
      <c r="D25" s="25" t="str">
        <f>IF(D22&gt;D6,"Volume atendido",Não atende volume)</f>
        <v>Volume atendido</v>
      </c>
      <c r="E25" s="3"/>
      <c r="F25" s="3"/>
      <c r="G25" s="9"/>
    </row>
    <row r="26" spans="2:7" ht="16.5" thickBot="1" x14ac:dyDescent="0.3">
      <c r="B26" s="22"/>
      <c r="C26" s="23"/>
      <c r="D26" s="24"/>
      <c r="E26" s="23"/>
      <c r="F26" s="23"/>
      <c r="G26" s="11"/>
    </row>
    <row r="27" spans="2:7" s="2" customFormat="1" x14ac:dyDescent="0.25">
      <c r="D27" s="7"/>
    </row>
  </sheetData>
  <mergeCells count="1">
    <mergeCell ref="I2:J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CGE (C.Retenção + C.Vertedoura)</vt:lpstr>
      <vt:lpstr>CGE (C.Retenção)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Viviane</dc:creator>
  <cp:lastModifiedBy>VIVIANE DOS SANTOS DA ROSA</cp:lastModifiedBy>
  <dcterms:created xsi:type="dcterms:W3CDTF">2020-09-12T21:10:01Z</dcterms:created>
  <dcterms:modified xsi:type="dcterms:W3CDTF">2021-10-22T19:34:54Z</dcterms:modified>
</cp:coreProperties>
</file>